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13\Downloads\"/>
    </mc:Choice>
  </mc:AlternateContent>
  <xr:revisionPtr revIDLastSave="0" documentId="13_ncr:1_{922B6A7B-35D6-4236-B81A-3C29304E7F37}" xr6:coauthVersionLast="47" xr6:coauthVersionMax="47" xr10:uidLastSave="{00000000-0000-0000-0000-000000000000}"/>
  <bookViews>
    <workbookView xWindow="2460" yWindow="615" windowWidth="25215" windowHeight="14355" xr2:uid="{6DEC49F4-B8DE-4526-AD0C-34CEC6445529}"/>
  </bookViews>
  <sheets>
    <sheet name="パターン1" sheetId="1" r:id="rId1"/>
    <sheet name="パターン2" sheetId="2" r:id="rId2"/>
    <sheet name="パターン3" sheetId="3" r:id="rId3"/>
    <sheet name="パターン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10" i="2" l="1"/>
  <c r="P8" i="2"/>
  <c r="P3" i="2"/>
  <c r="N10" i="3"/>
  <c r="N11" i="1"/>
  <c r="N10" i="1"/>
  <c r="L3" i="4"/>
  <c r="J9" i="4"/>
  <c r="J8" i="4"/>
  <c r="J4" i="4"/>
  <c r="J3" i="4"/>
  <c r="L11" i="3"/>
  <c r="L10" i="3"/>
  <c r="L9" i="3"/>
  <c r="L5" i="3"/>
  <c r="L4" i="3"/>
  <c r="L3" i="3"/>
  <c r="L10" i="2"/>
  <c r="L9" i="2"/>
  <c r="L8" i="2"/>
  <c r="N10" i="2"/>
  <c r="N8" i="2"/>
  <c r="N5" i="2"/>
  <c r="N4" i="2"/>
  <c r="N3" i="2"/>
  <c r="L5" i="2"/>
  <c r="L4" i="2"/>
  <c r="L3" i="2"/>
  <c r="B6" i="2"/>
  <c r="L12" i="1"/>
  <c r="L11" i="1"/>
  <c r="L10" i="1"/>
  <c r="L5" i="1"/>
  <c r="L4" i="1"/>
  <c r="L3" i="1"/>
  <c r="N12" i="1"/>
  <c r="N11" i="2"/>
  <c r="L8" i="4"/>
  <c r="L9" i="4"/>
  <c r="L4" i="4"/>
  <c r="B6" i="4"/>
  <c r="N11" i="3"/>
  <c r="N4" i="3"/>
  <c r="N5" i="3"/>
  <c r="B6" i="3"/>
  <c r="N9" i="2"/>
  <c r="N5" i="1"/>
  <c r="N4" i="1"/>
  <c r="B6" i="1"/>
  <c r="P11" i="2" l="1"/>
  <c r="L11" i="2"/>
  <c r="Q10" i="2"/>
  <c r="N9" i="3"/>
  <c r="O9" i="4"/>
  <c r="O8" i="4"/>
  <c r="N8" i="4" s="1"/>
  <c r="J10" i="4" s="1"/>
  <c r="O4" i="4"/>
  <c r="N4" i="4" s="1"/>
  <c r="L5" i="4" s="1"/>
  <c r="O3" i="4"/>
  <c r="N3" i="4" s="1"/>
  <c r="J5" i="4" s="1"/>
  <c r="N5" i="4" s="1"/>
  <c r="Q4" i="3"/>
  <c r="P4" i="3" s="1"/>
  <c r="N6" i="3" s="1"/>
  <c r="Q5" i="3"/>
  <c r="P5" i="3" s="1"/>
  <c r="P6" i="3" s="1"/>
  <c r="Q9" i="2"/>
  <c r="Q8" i="2"/>
  <c r="Q5" i="2"/>
  <c r="P5" i="2" s="1"/>
  <c r="P6" i="2" s="1"/>
  <c r="Q3" i="2"/>
  <c r="L6" i="2" s="1"/>
  <c r="Q4" i="2"/>
  <c r="P4" i="2" s="1"/>
  <c r="N6" i="2" s="1"/>
  <c r="Q5" i="1"/>
  <c r="Q4" i="1"/>
  <c r="P4" i="1" s="1"/>
  <c r="Q12" i="1"/>
  <c r="Q11" i="1"/>
  <c r="Q10" i="1"/>
  <c r="P10" i="1" s="1"/>
  <c r="N3" i="3"/>
  <c r="Q3" i="3" s="1"/>
  <c r="P3" i="3" s="1"/>
  <c r="L6" i="3" s="1"/>
  <c r="Q10" i="3"/>
  <c r="P10" i="3" s="1"/>
  <c r="Q11" i="3"/>
  <c r="P11" i="3" s="1"/>
  <c r="N3" i="1"/>
  <c r="R11" i="2" l="1"/>
  <c r="Q9" i="3"/>
  <c r="P9" i="3" s="1"/>
  <c r="Q3" i="1"/>
  <c r="P3" i="1" s="1"/>
  <c r="L7" i="1" s="1"/>
  <c r="P12" i="1"/>
  <c r="P5" i="1"/>
  <c r="N6" i="1" s="1"/>
  <c r="L10" i="4"/>
  <c r="O10" i="4"/>
  <c r="N10" i="4"/>
  <c r="R12" i="3"/>
  <c r="R6" i="3"/>
  <c r="R6" i="2"/>
  <c r="N7" i="1"/>
  <c r="L6" i="1"/>
  <c r="P11" i="1"/>
  <c r="P13" i="1" s="1"/>
  <c r="L14" i="1"/>
  <c r="P6" i="1" l="1"/>
  <c r="N14" i="1"/>
  <c r="P14" i="1" s="1"/>
  <c r="P7" i="1" l="1"/>
</calcChain>
</file>

<file path=xl/sharedStrings.xml><?xml version="1.0" encoding="utf-8"?>
<sst xmlns="http://schemas.openxmlformats.org/spreadsheetml/2006/main" count="127" uniqueCount="29">
  <si>
    <t>×</t>
    <phoneticPr fontId="1"/>
  </si>
  <si>
    <t>＝</t>
    <phoneticPr fontId="1"/>
  </si>
  <si>
    <t>健保料率</t>
    <rPh sb="0" eb="2">
      <t>ケンポ</t>
    </rPh>
    <rPh sb="2" eb="4">
      <t>リョウリツ</t>
    </rPh>
    <phoneticPr fontId="1"/>
  </si>
  <si>
    <t>介護料率</t>
    <rPh sb="0" eb="2">
      <t>カイゴ</t>
    </rPh>
    <rPh sb="2" eb="4">
      <t>リョウリツ</t>
    </rPh>
    <phoneticPr fontId="1"/>
  </si>
  <si>
    <t>支援金料率</t>
    <rPh sb="0" eb="3">
      <t>シエンキン</t>
    </rPh>
    <rPh sb="3" eb="5">
      <t>リョウリツ</t>
    </rPh>
    <phoneticPr fontId="1"/>
  </si>
  <si>
    <t>１．標準報酬月額×（健保料率＋介護料率＋支援金率）にて全体保険料を計算</t>
  </si>
  <si>
    <t>２．標準報酬月額×（健保料率＋介護料率）にて健保と介護の全体健保介護料計算</t>
  </si>
  <si>
    <t>３．健康保険料：標準報酬月額×健保料率にて計算</t>
  </si>
  <si>
    <t>４．介護保険料：全体健保介護料－健康保険料</t>
  </si>
  <si>
    <t>５．支援金：全体保険料－全体健保介護料</t>
  </si>
  <si>
    <t>=</t>
    <phoneticPr fontId="1"/>
  </si>
  <si>
    <t>－</t>
    <phoneticPr fontId="1"/>
  </si>
  <si>
    <t>（標準報酬×健保率）＋（標準報酬×介護率）＋（標準報酬×支援金率）</t>
  </si>
  <si>
    <t>合計</t>
    <rPh sb="0" eb="2">
      <t>ゴウケイ</t>
    </rPh>
    <phoneticPr fontId="1"/>
  </si>
  <si>
    <t>２．健康保険料：標準報酬月額×健保料率にて計算</t>
  </si>
  <si>
    <t>３．支援金：標準報酬月額×支援金率にて計算</t>
  </si>
  <si>
    <t>４．介護保険料：全体保険料－健康保険料－支援金</t>
  </si>
  <si>
    <t>１．標準報酬月額×（健保料率＋支援金率）を計算</t>
  </si>
  <si>
    <t>２．標準報酬月額×介護料率を計算</t>
  </si>
  <si>
    <t>３．１と２を合算</t>
  </si>
  <si>
    <t>＋</t>
    <phoneticPr fontId="1"/>
  </si>
  <si>
    <t>標準報酬月額（千円）</t>
    <rPh sb="0" eb="6">
      <t>ヒョウジュンホウシュウゲツガク</t>
    </rPh>
    <rPh sb="7" eb="9">
      <t>センエン</t>
    </rPh>
    <phoneticPr fontId="1"/>
  </si>
  <si>
    <t>標準報酬月額（千円）、健保料率を入力してください</t>
    <rPh sb="0" eb="6">
      <t>ヒョウジュンホウシュウゲツガク</t>
    </rPh>
    <rPh sb="7" eb="9">
      <t>センエン</t>
    </rPh>
    <rPh sb="11" eb="15">
      <t>ケンポリョウリツ</t>
    </rPh>
    <rPh sb="16" eb="18">
      <t>ニュウリョク</t>
    </rPh>
    <phoneticPr fontId="1"/>
  </si>
  <si>
    <r>
      <rPr>
        <b/>
        <sz val="11"/>
        <color rgb="FFC00000"/>
        <rFont val="游ゴシック"/>
        <family val="3"/>
        <charset val="128"/>
        <scheme val="minor"/>
      </rPr>
      <t>介護保険非該当</t>
    </r>
    <r>
      <rPr>
        <b/>
        <sz val="11"/>
        <color theme="1"/>
        <rFont val="游ゴシック"/>
        <family val="3"/>
        <charset val="128"/>
        <scheme val="minor"/>
      </rPr>
      <t>の場合</t>
    </r>
    <rPh sb="0" eb="4">
      <t>カイゴホケン</t>
    </rPh>
    <rPh sb="4" eb="5">
      <t>ヒ</t>
    </rPh>
    <rPh sb="5" eb="7">
      <t>ガイトウ</t>
    </rPh>
    <rPh sb="8" eb="10">
      <t>バアイ</t>
    </rPh>
    <phoneticPr fontId="1"/>
  </si>
  <si>
    <r>
      <t>介護保険非該当</t>
    </r>
    <r>
      <rPr>
        <b/>
        <sz val="11"/>
        <color theme="1"/>
        <rFont val="游ゴシック"/>
        <family val="3"/>
        <charset val="128"/>
        <scheme val="minor"/>
      </rPr>
      <t>の場合</t>
    </r>
    <rPh sb="0" eb="4">
      <t>カイゴホケン</t>
    </rPh>
    <rPh sb="4" eb="5">
      <t>ヒ</t>
    </rPh>
    <rPh sb="5" eb="7">
      <t>ガイトウ</t>
    </rPh>
    <rPh sb="8" eb="10">
      <t>バアイ</t>
    </rPh>
    <phoneticPr fontId="1"/>
  </si>
  <si>
    <r>
      <rPr>
        <b/>
        <sz val="11"/>
        <color rgb="FFC00000"/>
        <rFont val="游ゴシック"/>
        <family val="3"/>
        <charset val="128"/>
        <scheme val="minor"/>
      </rPr>
      <t>介護保険該当</t>
    </r>
    <r>
      <rPr>
        <b/>
        <sz val="11"/>
        <color theme="1"/>
        <rFont val="游ゴシック"/>
        <family val="3"/>
        <charset val="128"/>
        <scheme val="minor"/>
      </rPr>
      <t>の場合</t>
    </r>
    <rPh sb="0" eb="4">
      <t>カイゴホケン</t>
    </rPh>
    <rPh sb="4" eb="6">
      <t>ガイトウ</t>
    </rPh>
    <rPh sb="7" eb="9">
      <t>バアイ</t>
    </rPh>
    <phoneticPr fontId="1"/>
  </si>
  <si>
    <r>
      <t>介護保険該当</t>
    </r>
    <r>
      <rPr>
        <b/>
        <sz val="11"/>
        <color theme="1"/>
        <rFont val="游ゴシック"/>
        <family val="3"/>
        <charset val="128"/>
        <scheme val="minor"/>
      </rPr>
      <t>の場合</t>
    </r>
    <rPh sb="0" eb="4">
      <t>カイゴホケン</t>
    </rPh>
    <rPh sb="4" eb="6">
      <t>ガイトウ</t>
    </rPh>
    <rPh sb="7" eb="9">
      <t>バアイ</t>
    </rPh>
    <phoneticPr fontId="1"/>
  </si>
  <si>
    <t>標準報酬月額、健保料率を入力してください</t>
    <rPh sb="0" eb="6">
      <t>ヒョウジュンホウシュウゲツガク</t>
    </rPh>
    <rPh sb="7" eb="11">
      <t>ケンポリョウリツ</t>
    </rPh>
    <rPh sb="12" eb="14">
      <t>ニュウリョク</t>
    </rPh>
    <phoneticPr fontId="1"/>
  </si>
  <si>
    <t>(0)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</si>
</sst>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C00000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4"/>
      <color rgb="FF505050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2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0" fillId="2" borderId="1" xfId="0" applyFill="1" applyBorder="1">
      <alignment vertical="center"/>
    </xf>
    <xf numFmtId="2" fontId="0" fillId="0" borderId="1" xfId="0" applyNumberFormat="1" applyBorder="1">
      <alignment vertical="center"/>
    </xf>
    <xf numFmtId="0" fontId="3" fillId="0" borderId="0" xfId="0" applyFont="1">
      <alignment vertical="center"/>
    </xf>
    <xf numFmtId="0" fontId="0" fillId="4" borderId="2" xfId="0" applyFill="1" applyBorder="1">
      <alignment vertical="center"/>
    </xf>
    <xf numFmtId="0" fontId="0" fillId="0" borderId="2" xfId="0" applyBorder="1">
      <alignment vertical="center"/>
    </xf>
    <xf numFmtId="0" fontId="5" fillId="0" borderId="0" xfId="0" applyFont="1">
      <alignment vertical="center"/>
    </xf>
    <xf numFmtId="0" fontId="0" fillId="0" borderId="3" xfId="0" applyBorder="1">
      <alignment vertical="center"/>
    </xf>
    <xf numFmtId="0" fontId="0" fillId="4" borderId="4" xfId="0" applyFill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0" fillId="5" borderId="1" xfId="0" applyFill="1" applyBorder="1">
      <alignment vertical="center"/>
    </xf>
    <xf numFmtId="0" fontId="0" fillId="5" borderId="0" xfId="0" applyFill="1">
      <alignment vertical="center"/>
    </xf>
    <xf numFmtId="176" fontId="0" fillId="0" borderId="0" xfId="0" applyNumberFormat="1">
      <alignment vertical="center"/>
    </xf>
    <xf numFmtId="1" fontId="0" fillId="0" borderId="0" xfId="0" applyNumberFormat="1">
      <alignment vertical="center"/>
    </xf>
    <xf numFmtId="49" fontId="0" fillId="0" borderId="0" xfId="0" applyNumberForma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" fontId="0" fillId="4" borderId="0" xfId="0" applyNumberFormat="1" applyFill="1">
      <alignment vertical="center"/>
    </xf>
    <xf numFmtId="1" fontId="0" fillId="2" borderId="0" xfId="0" applyNumberFormat="1" applyFill="1">
      <alignment vertical="center"/>
    </xf>
    <xf numFmtId="1" fontId="0" fillId="3" borderId="0" xfId="0" applyNumberFormat="1" applyFill="1">
      <alignment vertical="center"/>
    </xf>
    <xf numFmtId="1" fontId="0" fillId="5" borderId="0" xfId="0" applyNumberFormat="1" applyFill="1">
      <alignment vertical="center"/>
    </xf>
    <xf numFmtId="0" fontId="0" fillId="0" borderId="5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BC721-6BCB-455E-B6EF-26DBD43A8310}">
  <dimension ref="A1:S18"/>
  <sheetViews>
    <sheetView tabSelected="1" zoomScale="115" zoomScaleNormal="115" workbookViewId="0">
      <selection activeCell="B2" sqref="B2"/>
    </sheetView>
  </sheetViews>
  <sheetFormatPr defaultRowHeight="18.75" x14ac:dyDescent="0.4"/>
  <cols>
    <col min="1" max="1" width="21.375" bestFit="1" customWidth="1"/>
    <col min="3" max="3" width="3.5" customWidth="1"/>
    <col min="13" max="13" width="3.375" style="6" bestFit="1" customWidth="1"/>
    <col min="14" max="14" width="6" bestFit="1" customWidth="1"/>
    <col min="15" max="15" width="2.875" style="6" bestFit="1" customWidth="1"/>
    <col min="17" max="17" width="10" style="18" customWidth="1"/>
    <col min="18" max="18" width="8" bestFit="1" customWidth="1"/>
    <col min="19" max="19" width="3.625" customWidth="1"/>
    <col min="20" max="20" width="3.25" customWidth="1"/>
    <col min="21" max="21" width="11" bestFit="1" customWidth="1"/>
    <col min="22" max="22" width="6.5" bestFit="1" customWidth="1"/>
  </cols>
  <sheetData>
    <row r="1" spans="1:19" ht="19.5" thickBot="1" x14ac:dyDescent="0.45">
      <c r="A1" t="s">
        <v>27</v>
      </c>
    </row>
    <row r="2" spans="1:19" x14ac:dyDescent="0.4">
      <c r="A2" s="16" t="s">
        <v>21</v>
      </c>
      <c r="B2" s="32">
        <v>126</v>
      </c>
      <c r="D2" s="7" t="s">
        <v>25</v>
      </c>
    </row>
    <row r="3" spans="1:19" ht="19.5" thickBot="1" x14ac:dyDescent="0.45">
      <c r="A3" s="17" t="s">
        <v>2</v>
      </c>
      <c r="B3" s="33">
        <v>50.1</v>
      </c>
      <c r="D3" t="s">
        <v>5</v>
      </c>
      <c r="L3">
        <f>B2</f>
        <v>126</v>
      </c>
      <c r="M3" s="6" t="s">
        <v>0</v>
      </c>
      <c r="N3" s="1">
        <f>$B$6</f>
        <v>59.35</v>
      </c>
      <c r="O3" s="6" t="s">
        <v>10</v>
      </c>
      <c r="P3" s="21">
        <f>ROUNDUP(Q3-0.5,0)</f>
        <v>7478</v>
      </c>
      <c r="Q3" s="19">
        <f>L3*N3</f>
        <v>7478.1</v>
      </c>
      <c r="S3" s="5"/>
    </row>
    <row r="4" spans="1:19" x14ac:dyDescent="0.4">
      <c r="A4" s="9" t="s">
        <v>3</v>
      </c>
      <c r="B4" s="14">
        <v>8.1</v>
      </c>
      <c r="D4" t="s">
        <v>6</v>
      </c>
      <c r="L4">
        <f>B2</f>
        <v>126</v>
      </c>
      <c r="M4" s="6" t="s">
        <v>0</v>
      </c>
      <c r="N4">
        <f>$B$4+$B$3</f>
        <v>58.2</v>
      </c>
      <c r="O4" s="6" t="s">
        <v>10</v>
      </c>
      <c r="P4">
        <f t="shared" ref="P4:P5" si="0">ROUNDUP(Q4-0.5,0)</f>
        <v>7333</v>
      </c>
      <c r="Q4" s="19">
        <f>L4*N4</f>
        <v>7333.2000000000007</v>
      </c>
      <c r="S4" s="5"/>
    </row>
    <row r="5" spans="1:19" x14ac:dyDescent="0.4">
      <c r="A5" s="10" t="s">
        <v>4</v>
      </c>
      <c r="B5" s="8">
        <v>1.1499999999999999</v>
      </c>
      <c r="D5" t="s">
        <v>7</v>
      </c>
      <c r="L5">
        <f>B2</f>
        <v>126</v>
      </c>
      <c r="M5" s="6" t="s">
        <v>0</v>
      </c>
      <c r="N5">
        <f>$B$3</f>
        <v>50.1</v>
      </c>
      <c r="O5" s="6" t="s">
        <v>10</v>
      </c>
      <c r="P5" s="4">
        <f t="shared" si="0"/>
        <v>6313</v>
      </c>
      <c r="Q5" s="19">
        <f>L5*N5</f>
        <v>6312.6</v>
      </c>
      <c r="S5" s="5"/>
    </row>
    <row r="6" spans="1:19" x14ac:dyDescent="0.4">
      <c r="A6" s="20" t="s">
        <v>13</v>
      </c>
      <c r="B6" s="11">
        <f>SUM(B3:B5)</f>
        <v>59.35</v>
      </c>
      <c r="D6" t="s">
        <v>8</v>
      </c>
      <c r="L6">
        <f>P4</f>
        <v>7333</v>
      </c>
      <c r="M6" s="6" t="s">
        <v>11</v>
      </c>
      <c r="N6">
        <f>P5</f>
        <v>6313</v>
      </c>
      <c r="O6" s="6" t="s">
        <v>10</v>
      </c>
      <c r="P6" s="3">
        <f>L6-N6</f>
        <v>1020</v>
      </c>
      <c r="S6" s="5"/>
    </row>
    <row r="7" spans="1:19" x14ac:dyDescent="0.4">
      <c r="D7" t="s">
        <v>9</v>
      </c>
      <c r="L7">
        <f>P3</f>
        <v>7478</v>
      </c>
      <c r="M7" s="6" t="s">
        <v>11</v>
      </c>
      <c r="N7">
        <f>P4</f>
        <v>7333</v>
      </c>
      <c r="O7" s="6" t="s">
        <v>10</v>
      </c>
      <c r="P7" s="2">
        <f>L7-N7</f>
        <v>145</v>
      </c>
      <c r="S7" s="5"/>
    </row>
    <row r="8" spans="1:19" x14ac:dyDescent="0.4">
      <c r="Q8" s="19"/>
      <c r="S8" s="5"/>
    </row>
    <row r="9" spans="1:19" x14ac:dyDescent="0.4">
      <c r="D9" s="7" t="s">
        <v>23</v>
      </c>
      <c r="Q9" s="19"/>
      <c r="S9" s="5"/>
    </row>
    <row r="10" spans="1:19" x14ac:dyDescent="0.4">
      <c r="D10" t="s">
        <v>5</v>
      </c>
      <c r="L10">
        <f>B2</f>
        <v>126</v>
      </c>
      <c r="M10" s="6" t="s">
        <v>0</v>
      </c>
      <c r="N10" s="1">
        <f>B6</f>
        <v>59.35</v>
      </c>
      <c r="O10" s="6" t="s">
        <v>10</v>
      </c>
      <c r="P10" s="36">
        <f>ROUNDUP(Q10-0.5,0)</f>
        <v>7478</v>
      </c>
      <c r="Q10" s="19">
        <f>L10*N10</f>
        <v>7478.1</v>
      </c>
      <c r="S10" s="5"/>
    </row>
    <row r="11" spans="1:19" x14ac:dyDescent="0.4">
      <c r="D11" t="s">
        <v>6</v>
      </c>
      <c r="L11">
        <f>B2</f>
        <v>126</v>
      </c>
      <c r="M11" s="6" t="s">
        <v>0</v>
      </c>
      <c r="N11">
        <f>B3+B4</f>
        <v>58.2</v>
      </c>
      <c r="O11" s="6" t="s">
        <v>10</v>
      </c>
      <c r="P11">
        <f t="shared" ref="P11:P12" si="1">ROUNDUP(Q11-0.5,0)</f>
        <v>7333</v>
      </c>
      <c r="Q11" s="19">
        <f>L11*N11</f>
        <v>7333.2000000000007</v>
      </c>
      <c r="S11" s="5"/>
    </row>
    <row r="12" spans="1:19" x14ac:dyDescent="0.4">
      <c r="D12" t="s">
        <v>7</v>
      </c>
      <c r="L12">
        <f>B2</f>
        <v>126</v>
      </c>
      <c r="M12" s="6" t="s">
        <v>0</v>
      </c>
      <c r="N12">
        <f>$B$3</f>
        <v>50.1</v>
      </c>
      <c r="O12" s="6" t="s">
        <v>10</v>
      </c>
      <c r="P12" s="4">
        <f t="shared" si="1"/>
        <v>6313</v>
      </c>
      <c r="Q12" s="19">
        <f>L12*N12</f>
        <v>6312.6</v>
      </c>
      <c r="S12" s="5"/>
    </row>
    <row r="13" spans="1:19" x14ac:dyDescent="0.4">
      <c r="D13" t="s">
        <v>8</v>
      </c>
      <c r="L13">
        <v>0</v>
      </c>
      <c r="M13" s="6" t="s">
        <v>11</v>
      </c>
      <c r="N13">
        <v>0</v>
      </c>
      <c r="O13" s="6" t="s">
        <v>10</v>
      </c>
      <c r="P13" s="3">
        <f>L13-N13</f>
        <v>0</v>
      </c>
      <c r="S13" s="5"/>
    </row>
    <row r="14" spans="1:19" x14ac:dyDescent="0.4">
      <c r="D14" t="s">
        <v>9</v>
      </c>
      <c r="L14">
        <f>P10</f>
        <v>7478</v>
      </c>
      <c r="M14" s="6" t="s">
        <v>11</v>
      </c>
      <c r="N14">
        <f>P11</f>
        <v>7333</v>
      </c>
      <c r="O14" s="6" t="s">
        <v>10</v>
      </c>
      <c r="P14" s="2">
        <f>L14-N14</f>
        <v>145</v>
      </c>
      <c r="S14" s="5"/>
    </row>
    <row r="15" spans="1:19" x14ac:dyDescent="0.4">
      <c r="Q15" s="19"/>
    </row>
    <row r="18" spans="11:11" ht="22.5" x14ac:dyDescent="0.4">
      <c r="K18" s="15"/>
    </row>
  </sheetData>
  <sheetProtection sheet="1" objects="1" scenarios="1" selectLockedCells="1"/>
  <phoneticPr fontId="1"/>
  <pageMargins left="0.7" right="0.7" top="0.75" bottom="0.75" header="0.3" footer="0.3"/>
  <ignoredErrors>
    <ignoredError sqref="B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7A345-5F1E-48A8-90EE-11AFDB7CD7BE}">
  <dimension ref="A1:R11"/>
  <sheetViews>
    <sheetView zoomScale="115" zoomScaleNormal="115" workbookViewId="0">
      <selection activeCell="B2" sqref="B2"/>
    </sheetView>
  </sheetViews>
  <sheetFormatPr defaultRowHeight="18.75" x14ac:dyDescent="0.4"/>
  <cols>
    <col min="1" max="1" width="21.375" bestFit="1" customWidth="1"/>
    <col min="3" max="3" width="4.25" customWidth="1"/>
    <col min="11" max="11" width="3.125" customWidth="1"/>
    <col min="12" max="12" width="6.5" bestFit="1" customWidth="1"/>
    <col min="13" max="13" width="3.375" style="6" bestFit="1" customWidth="1"/>
    <col min="14" max="14" width="6.5" bestFit="1" customWidth="1"/>
    <col min="15" max="15" width="2.875" style="6" bestFit="1" customWidth="1"/>
    <col min="16" max="16" width="6.5" bestFit="1" customWidth="1"/>
    <col min="17" max="17" width="4" style="5" customWidth="1"/>
    <col min="18" max="18" width="6.5" bestFit="1" customWidth="1"/>
    <col min="20" max="20" width="6.5" bestFit="1" customWidth="1"/>
  </cols>
  <sheetData>
    <row r="1" spans="1:18" ht="19.5" thickBot="1" x14ac:dyDescent="0.45">
      <c r="A1" t="s">
        <v>27</v>
      </c>
    </row>
    <row r="2" spans="1:18" x14ac:dyDescent="0.4">
      <c r="A2" s="16" t="s">
        <v>21</v>
      </c>
      <c r="B2" s="32">
        <v>126</v>
      </c>
      <c r="D2" s="12" t="s">
        <v>26</v>
      </c>
    </row>
    <row r="3" spans="1:18" ht="19.5" thickBot="1" x14ac:dyDescent="0.45">
      <c r="A3" s="17" t="s">
        <v>2</v>
      </c>
      <c r="B3" s="33">
        <v>50.1</v>
      </c>
      <c r="D3" t="s">
        <v>12</v>
      </c>
      <c r="L3">
        <f>B2</f>
        <v>126</v>
      </c>
      <c r="M3" s="6" t="s">
        <v>0</v>
      </c>
      <c r="N3">
        <f>B3</f>
        <v>50.1</v>
      </c>
      <c r="O3" s="6" t="s">
        <v>10</v>
      </c>
      <c r="P3" s="4">
        <f>ROUNDUP(Q3-0.5,0)</f>
        <v>6313</v>
      </c>
      <c r="Q3" s="19">
        <f>L3*N3</f>
        <v>6312.6</v>
      </c>
      <c r="R3" s="1"/>
    </row>
    <row r="4" spans="1:18" x14ac:dyDescent="0.4">
      <c r="A4" s="9" t="s">
        <v>3</v>
      </c>
      <c r="B4" s="14">
        <v>8.1</v>
      </c>
      <c r="L4">
        <f>B2</f>
        <v>126</v>
      </c>
      <c r="M4" s="6" t="s">
        <v>0</v>
      </c>
      <c r="N4">
        <f>B4</f>
        <v>8.1</v>
      </c>
      <c r="O4" s="6" t="s">
        <v>10</v>
      </c>
      <c r="P4" s="3">
        <f t="shared" ref="P4:P5" si="0">ROUNDUP(Q4-0.5,0)</f>
        <v>1021</v>
      </c>
      <c r="Q4" s="19">
        <f>L4*N4</f>
        <v>1020.5999999999999</v>
      </c>
      <c r="R4" s="1"/>
    </row>
    <row r="5" spans="1:18" x14ac:dyDescent="0.4">
      <c r="A5" s="10" t="s">
        <v>4</v>
      </c>
      <c r="B5" s="8">
        <v>1.1499999999999999</v>
      </c>
      <c r="L5">
        <f>B2</f>
        <v>126</v>
      </c>
      <c r="M5" s="6" t="s">
        <v>0</v>
      </c>
      <c r="N5">
        <f>B5</f>
        <v>1.1499999999999999</v>
      </c>
      <c r="O5" s="6" t="s">
        <v>10</v>
      </c>
      <c r="P5" s="2">
        <f t="shared" si="0"/>
        <v>145</v>
      </c>
      <c r="Q5" s="19">
        <f>L5*N5</f>
        <v>144.89999999999998</v>
      </c>
      <c r="R5" s="1"/>
    </row>
    <row r="6" spans="1:18" x14ac:dyDescent="0.4">
      <c r="A6" s="20" t="s">
        <v>13</v>
      </c>
      <c r="B6" s="11">
        <f>SUM(B3:B5)</f>
        <v>59.35</v>
      </c>
      <c r="L6" s="4">
        <f>P3</f>
        <v>6313</v>
      </c>
      <c r="M6" s="6" t="s">
        <v>20</v>
      </c>
      <c r="N6" s="3">
        <f>P4</f>
        <v>1021</v>
      </c>
      <c r="O6" s="6" t="s">
        <v>20</v>
      </c>
      <c r="P6" s="2">
        <f>P5</f>
        <v>145</v>
      </c>
      <c r="Q6" s="5" t="s">
        <v>10</v>
      </c>
      <c r="R6" s="21">
        <f>L6+N6+P6</f>
        <v>7479</v>
      </c>
    </row>
    <row r="7" spans="1:18" x14ac:dyDescent="0.4">
      <c r="C7" s="7"/>
      <c r="D7" s="12" t="s">
        <v>24</v>
      </c>
    </row>
    <row r="8" spans="1:18" x14ac:dyDescent="0.4">
      <c r="D8" t="s">
        <v>12</v>
      </c>
      <c r="L8">
        <f>B2</f>
        <v>126</v>
      </c>
      <c r="M8" s="6" t="s">
        <v>0</v>
      </c>
      <c r="N8">
        <f>B3</f>
        <v>50.1</v>
      </c>
      <c r="O8" s="6" t="s">
        <v>10</v>
      </c>
      <c r="P8" s="4">
        <f>ROUNDUP(Q8-0.5,0)</f>
        <v>6313</v>
      </c>
      <c r="Q8" s="19">
        <f>L8*N8</f>
        <v>6312.6</v>
      </c>
      <c r="R8" s="1"/>
    </row>
    <row r="9" spans="1:18" x14ac:dyDescent="0.4">
      <c r="L9">
        <f>B2</f>
        <v>126</v>
      </c>
      <c r="M9" s="6" t="s">
        <v>0</v>
      </c>
      <c r="N9">
        <f>T8</f>
        <v>0</v>
      </c>
      <c r="O9" s="6" t="s">
        <v>10</v>
      </c>
      <c r="P9" s="3">
        <v>0</v>
      </c>
      <c r="Q9" s="19">
        <f>L9*N9</f>
        <v>0</v>
      </c>
      <c r="R9" s="1"/>
    </row>
    <row r="10" spans="1:18" x14ac:dyDescent="0.4">
      <c r="L10">
        <f>B2</f>
        <v>126</v>
      </c>
      <c r="M10" s="6" t="s">
        <v>0</v>
      </c>
      <c r="N10">
        <f>B5</f>
        <v>1.1499999999999999</v>
      </c>
      <c r="O10" s="6" t="s">
        <v>10</v>
      </c>
      <c r="P10" s="2">
        <f>ROUNDUP(Q10-0.5,0)</f>
        <v>145</v>
      </c>
      <c r="Q10" s="19">
        <f>L10*N10</f>
        <v>144.89999999999998</v>
      </c>
      <c r="R10" s="1"/>
    </row>
    <row r="11" spans="1:18" x14ac:dyDescent="0.4">
      <c r="L11" s="4">
        <f>P8</f>
        <v>6313</v>
      </c>
      <c r="M11" s="6" t="s">
        <v>20</v>
      </c>
      <c r="N11" s="3">
        <f>P9</f>
        <v>0</v>
      </c>
      <c r="O11" s="6" t="s">
        <v>20</v>
      </c>
      <c r="P11" s="2">
        <f>P10</f>
        <v>145</v>
      </c>
      <c r="Q11" s="5" t="s">
        <v>1</v>
      </c>
      <c r="R11" s="21">
        <f>L11+N11+P11</f>
        <v>6458</v>
      </c>
    </row>
  </sheetData>
  <sheetProtection sheet="1" objects="1" scenarios="1" selectLockedCells="1"/>
  <phoneticPr fontId="1"/>
  <pageMargins left="0.7" right="0.7" top="0.75" bottom="0.75" header="0.3" footer="0.3"/>
  <ignoredErrors>
    <ignoredError sqref="N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5BA1D-83FC-4189-ACFB-8B9D5005DA6A}">
  <dimension ref="A1:S16"/>
  <sheetViews>
    <sheetView zoomScale="115" zoomScaleNormal="115" workbookViewId="0">
      <selection activeCell="B2" sqref="B2"/>
    </sheetView>
  </sheetViews>
  <sheetFormatPr defaultRowHeight="18.75" x14ac:dyDescent="0.4"/>
  <cols>
    <col min="1" max="1" width="21.375" bestFit="1" customWidth="1"/>
    <col min="3" max="3" width="3.875" customWidth="1"/>
    <col min="11" max="11" width="6.25" customWidth="1"/>
    <col min="12" max="12" width="6.5" bestFit="1" customWidth="1"/>
    <col min="13" max="13" width="3.375" bestFit="1" customWidth="1"/>
    <col min="14" max="14" width="6.5" bestFit="1" customWidth="1"/>
    <col min="15" max="15" width="2.875" bestFit="1" customWidth="1"/>
    <col min="16" max="16" width="7.5" bestFit="1" customWidth="1"/>
    <col min="17" max="17" width="3.25" style="6" customWidth="1"/>
    <col min="18" max="18" width="5.5" bestFit="1" customWidth="1"/>
    <col min="19" max="19" width="5.5" customWidth="1"/>
    <col min="20" max="20" width="11" bestFit="1" customWidth="1"/>
    <col min="21" max="21" width="6.5" bestFit="1" customWidth="1"/>
  </cols>
  <sheetData>
    <row r="1" spans="1:19" x14ac:dyDescent="0.4">
      <c r="A1" t="s">
        <v>22</v>
      </c>
    </row>
    <row r="2" spans="1:19" x14ac:dyDescent="0.4">
      <c r="A2" s="8" t="s">
        <v>21</v>
      </c>
      <c r="B2" s="34">
        <v>126</v>
      </c>
      <c r="D2" s="12" t="s">
        <v>26</v>
      </c>
      <c r="M2" s="6"/>
      <c r="O2" s="6"/>
    </row>
    <row r="3" spans="1:19" x14ac:dyDescent="0.4">
      <c r="A3" s="13" t="s">
        <v>2</v>
      </c>
      <c r="B3" s="35">
        <v>50.1</v>
      </c>
      <c r="D3" t="s">
        <v>5</v>
      </c>
      <c r="L3">
        <f>B2</f>
        <v>126</v>
      </c>
      <c r="M3" s="6" t="s">
        <v>0</v>
      </c>
      <c r="N3" s="1">
        <f>$B$6</f>
        <v>59.35</v>
      </c>
      <c r="O3" s="6" t="s">
        <v>10</v>
      </c>
      <c r="P3" s="31">
        <f>ROUNDUP(Q3-0.5,0)</f>
        <v>7478</v>
      </c>
      <c r="Q3" s="25">
        <f>L3*N3</f>
        <v>7478.1</v>
      </c>
    </row>
    <row r="4" spans="1:19" x14ac:dyDescent="0.4">
      <c r="A4" s="9" t="s">
        <v>3</v>
      </c>
      <c r="B4" s="8">
        <v>8.1</v>
      </c>
      <c r="D4" t="s">
        <v>14</v>
      </c>
      <c r="L4">
        <f>B2</f>
        <v>126</v>
      </c>
      <c r="M4" s="6" t="s">
        <v>0</v>
      </c>
      <c r="N4">
        <f>B3</f>
        <v>50.1</v>
      </c>
      <c r="O4" s="6" t="s">
        <v>10</v>
      </c>
      <c r="P4" s="28">
        <f t="shared" ref="P4:P5" si="0">ROUNDUP(Q4-0.5,0)</f>
        <v>6313</v>
      </c>
      <c r="Q4" s="26">
        <f>L4*N4</f>
        <v>6312.6</v>
      </c>
    </row>
    <row r="5" spans="1:19" x14ac:dyDescent="0.4">
      <c r="A5" s="10" t="s">
        <v>4</v>
      </c>
      <c r="B5" s="8">
        <v>1.1499999999999999</v>
      </c>
      <c r="D5" t="s">
        <v>15</v>
      </c>
      <c r="L5">
        <f>B2</f>
        <v>126</v>
      </c>
      <c r="M5" s="6" t="s">
        <v>0</v>
      </c>
      <c r="N5">
        <f>B5</f>
        <v>1.1499999999999999</v>
      </c>
      <c r="O5" s="6" t="s">
        <v>10</v>
      </c>
      <c r="P5" s="29">
        <f t="shared" si="0"/>
        <v>145</v>
      </c>
      <c r="Q5" s="26">
        <f>L5*N5</f>
        <v>144.89999999999998</v>
      </c>
    </row>
    <row r="6" spans="1:19" x14ac:dyDescent="0.4">
      <c r="A6" s="20" t="s">
        <v>13</v>
      </c>
      <c r="B6" s="11">
        <f>SUM(B3:B5)</f>
        <v>59.35</v>
      </c>
      <c r="D6" t="s">
        <v>16</v>
      </c>
      <c r="L6" s="23">
        <f>P3</f>
        <v>7478</v>
      </c>
      <c r="M6" s="6" t="s">
        <v>11</v>
      </c>
      <c r="N6" s="23">
        <f>P4</f>
        <v>6313</v>
      </c>
      <c r="O6" s="6" t="s">
        <v>11</v>
      </c>
      <c r="P6" s="23">
        <f>P5</f>
        <v>145</v>
      </c>
      <c r="Q6" s="6" t="s">
        <v>10</v>
      </c>
      <c r="R6" s="30">
        <f>L6-N6-P6</f>
        <v>1020</v>
      </c>
    </row>
    <row r="7" spans="1:19" x14ac:dyDescent="0.4">
      <c r="B7" s="1"/>
      <c r="M7" s="6"/>
      <c r="O7" s="6"/>
    </row>
    <row r="8" spans="1:19" x14ac:dyDescent="0.4">
      <c r="D8" s="12" t="s">
        <v>24</v>
      </c>
      <c r="M8" s="6"/>
      <c r="O8" s="6"/>
    </row>
    <row r="9" spans="1:19" x14ac:dyDescent="0.4">
      <c r="D9" t="s">
        <v>5</v>
      </c>
      <c r="L9">
        <f>B2</f>
        <v>126</v>
      </c>
      <c r="M9" s="6" t="s">
        <v>0</v>
      </c>
      <c r="N9" s="1">
        <f>B6</f>
        <v>59.35</v>
      </c>
      <c r="O9" s="6" t="s">
        <v>10</v>
      </c>
      <c r="P9" s="31">
        <f>ROUNDUP(Q9-0.5,0)</f>
        <v>7478</v>
      </c>
      <c r="Q9" s="27">
        <f>L9*N9</f>
        <v>7478.1</v>
      </c>
    </row>
    <row r="10" spans="1:19" x14ac:dyDescent="0.4">
      <c r="D10" t="s">
        <v>14</v>
      </c>
      <c r="L10">
        <f>B2</f>
        <v>126</v>
      </c>
      <c r="M10" s="6" t="s">
        <v>0</v>
      </c>
      <c r="N10">
        <f>B3</f>
        <v>50.1</v>
      </c>
      <c r="O10" s="6" t="s">
        <v>10</v>
      </c>
      <c r="P10" s="28">
        <f t="shared" ref="P10:P11" si="1">ROUNDUP(Q10-0.5,0)</f>
        <v>6313</v>
      </c>
      <c r="Q10" s="27">
        <f>L10*N10</f>
        <v>6312.6</v>
      </c>
    </row>
    <row r="11" spans="1:19" x14ac:dyDescent="0.4">
      <c r="D11" t="s">
        <v>15</v>
      </c>
      <c r="L11">
        <f>B2</f>
        <v>126</v>
      </c>
      <c r="M11" s="6" t="s">
        <v>0</v>
      </c>
      <c r="N11">
        <f>B5</f>
        <v>1.1499999999999999</v>
      </c>
      <c r="O11" s="6" t="s">
        <v>10</v>
      </c>
      <c r="P11" s="29">
        <f t="shared" si="1"/>
        <v>145</v>
      </c>
      <c r="Q11" s="27">
        <f>L11*N11</f>
        <v>144.89999999999998</v>
      </c>
    </row>
    <row r="12" spans="1:19" x14ac:dyDescent="0.4">
      <c r="D12" t="s">
        <v>16</v>
      </c>
      <c r="L12" s="23">
        <v>0</v>
      </c>
      <c r="M12" s="6" t="s">
        <v>11</v>
      </c>
      <c r="N12" s="23">
        <v>0</v>
      </c>
      <c r="O12" s="6" t="s">
        <v>11</v>
      </c>
      <c r="P12" s="23">
        <v>0</v>
      </c>
      <c r="Q12" s="6" t="s">
        <v>10</v>
      </c>
      <c r="R12" s="30">
        <f>L12-N12-P12</f>
        <v>0</v>
      </c>
      <c r="S12" s="24" t="s">
        <v>28</v>
      </c>
    </row>
    <row r="13" spans="1:19" x14ac:dyDescent="0.4">
      <c r="M13" s="6"/>
      <c r="O13" s="6"/>
    </row>
    <row r="16" spans="1:19" x14ac:dyDescent="0.4">
      <c r="D16" s="22"/>
      <c r="L16" s="22"/>
    </row>
  </sheetData>
  <sheetProtection sheet="1" objects="1" scenarios="1" selectLockedCells="1"/>
  <phoneticPr fontId="1"/>
  <pageMargins left="0.7" right="0.7" top="0.75" bottom="0.75" header="0.3" footer="0.3"/>
  <ignoredErrors>
    <ignoredError sqref="S12" numberStoredAsText="1"/>
    <ignoredError sqref="B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C4F4F-4B30-4312-BC32-E1911DBD80A8}">
  <dimension ref="A1:Q10"/>
  <sheetViews>
    <sheetView zoomScale="115" zoomScaleNormal="115" workbookViewId="0">
      <selection activeCell="B2" sqref="B2"/>
    </sheetView>
  </sheetViews>
  <sheetFormatPr defaultRowHeight="18.75" x14ac:dyDescent="0.4"/>
  <cols>
    <col min="1" max="1" width="21.375" bestFit="1" customWidth="1"/>
    <col min="3" max="3" width="4" customWidth="1"/>
    <col min="9" max="9" width="6.25" customWidth="1"/>
    <col min="10" max="10" width="6.5" bestFit="1" customWidth="1"/>
    <col min="11" max="11" width="3.375" bestFit="1" customWidth="1"/>
    <col min="12" max="12" width="6.5" bestFit="1" customWidth="1"/>
    <col min="13" max="13" width="2.875" bestFit="1" customWidth="1"/>
    <col min="14" max="14" width="7.375" customWidth="1"/>
    <col min="15" max="15" width="8.75" style="19" customWidth="1"/>
    <col min="16" max="16" width="3.375" bestFit="1" customWidth="1"/>
    <col min="17" max="17" width="8" bestFit="1" customWidth="1"/>
    <col min="18" max="18" width="3.375" bestFit="1" customWidth="1"/>
    <col min="19" max="19" width="6.25" customWidth="1"/>
  </cols>
  <sheetData>
    <row r="1" spans="1:17" x14ac:dyDescent="0.4">
      <c r="A1" t="s">
        <v>22</v>
      </c>
    </row>
    <row r="2" spans="1:17" x14ac:dyDescent="0.4">
      <c r="A2" s="8" t="s">
        <v>21</v>
      </c>
      <c r="B2" s="34">
        <v>126</v>
      </c>
      <c r="D2" s="12" t="s">
        <v>26</v>
      </c>
      <c r="K2" s="6"/>
      <c r="M2" s="6"/>
      <c r="N2" s="6"/>
      <c r="P2" s="5"/>
    </row>
    <row r="3" spans="1:17" x14ac:dyDescent="0.4">
      <c r="A3" s="13" t="s">
        <v>2</v>
      </c>
      <c r="B3" s="35">
        <v>50.1</v>
      </c>
      <c r="D3" t="s">
        <v>17</v>
      </c>
      <c r="J3">
        <f>$B$2</f>
        <v>126</v>
      </c>
      <c r="K3" s="6" t="s">
        <v>0</v>
      </c>
      <c r="L3" s="1">
        <f>B3+B5</f>
        <v>51.25</v>
      </c>
      <c r="M3" s="6" t="s">
        <v>10</v>
      </c>
      <c r="N3">
        <f>ROUNDUP(O3-0.5,0)</f>
        <v>6457</v>
      </c>
      <c r="O3" s="19">
        <f>J3*L3</f>
        <v>6457.5</v>
      </c>
      <c r="P3" s="5"/>
      <c r="Q3" s="1"/>
    </row>
    <row r="4" spans="1:17" x14ac:dyDescent="0.4">
      <c r="A4" s="9" t="s">
        <v>3</v>
      </c>
      <c r="B4" s="8">
        <v>8.1</v>
      </c>
      <c r="D4" t="s">
        <v>18</v>
      </c>
      <c r="J4">
        <f>$B$2</f>
        <v>126</v>
      </c>
      <c r="K4" s="6" t="s">
        <v>0</v>
      </c>
      <c r="L4">
        <f>B4</f>
        <v>8.1</v>
      </c>
      <c r="M4" s="6" t="s">
        <v>10</v>
      </c>
      <c r="N4" s="3">
        <f>ROUNDUP(O4-0.5,0)</f>
        <v>1021</v>
      </c>
      <c r="O4" s="19">
        <f>J4*L4</f>
        <v>1020.5999999999999</v>
      </c>
      <c r="P4" s="5"/>
      <c r="Q4" s="1"/>
    </row>
    <row r="5" spans="1:17" x14ac:dyDescent="0.4">
      <c r="A5" s="10" t="s">
        <v>4</v>
      </c>
      <c r="B5" s="8">
        <v>1.1499999999999999</v>
      </c>
      <c r="D5" t="s">
        <v>19</v>
      </c>
      <c r="J5">
        <f>N3</f>
        <v>6457</v>
      </c>
      <c r="K5" s="6" t="s">
        <v>20</v>
      </c>
      <c r="L5">
        <f>N4</f>
        <v>1021</v>
      </c>
      <c r="M5" s="6" t="s">
        <v>10</v>
      </c>
      <c r="N5" s="21">
        <f>J5+L5</f>
        <v>7478</v>
      </c>
      <c r="P5" s="5"/>
      <c r="Q5" s="1"/>
    </row>
    <row r="6" spans="1:17" x14ac:dyDescent="0.4">
      <c r="A6" s="20" t="s">
        <v>13</v>
      </c>
      <c r="B6" s="11">
        <f>SUM(B3:B5)</f>
        <v>59.35</v>
      </c>
      <c r="P6" s="5"/>
    </row>
    <row r="7" spans="1:17" x14ac:dyDescent="0.4">
      <c r="C7" s="7"/>
      <c r="D7" s="12" t="s">
        <v>24</v>
      </c>
      <c r="K7" s="6"/>
      <c r="M7" s="6"/>
      <c r="N7" s="6"/>
      <c r="P7" s="5"/>
    </row>
    <row r="8" spans="1:17" x14ac:dyDescent="0.4">
      <c r="D8" t="s">
        <v>17</v>
      </c>
      <c r="J8">
        <f>$B$2</f>
        <v>126</v>
      </c>
      <c r="K8" s="6" t="s">
        <v>0</v>
      </c>
      <c r="L8" s="1">
        <f>B3+B5</f>
        <v>51.25</v>
      </c>
      <c r="M8" s="6" t="s">
        <v>10</v>
      </c>
      <c r="N8">
        <f>ROUNDUP(O8-0.5,0)</f>
        <v>6457</v>
      </c>
      <c r="O8" s="19">
        <f>J8*L8</f>
        <v>6457.5</v>
      </c>
      <c r="P8" s="5"/>
      <c r="Q8" s="1"/>
    </row>
    <row r="9" spans="1:17" x14ac:dyDescent="0.4">
      <c r="D9" t="s">
        <v>18</v>
      </c>
      <c r="J9">
        <f>$B$2</f>
        <v>126</v>
      </c>
      <c r="K9" s="6" t="s">
        <v>0</v>
      </c>
      <c r="L9">
        <f>U8</f>
        <v>0</v>
      </c>
      <c r="M9" s="6" t="s">
        <v>10</v>
      </c>
      <c r="N9" s="3">
        <v>0</v>
      </c>
      <c r="O9" s="19">
        <f>J9*L9</f>
        <v>0</v>
      </c>
      <c r="P9" s="5"/>
      <c r="Q9" s="1"/>
    </row>
    <row r="10" spans="1:17" x14ac:dyDescent="0.4">
      <c r="D10" t="s">
        <v>19</v>
      </c>
      <c r="J10">
        <f>N8</f>
        <v>6457</v>
      </c>
      <c r="K10" s="6" t="s">
        <v>20</v>
      </c>
      <c r="L10">
        <f>O9</f>
        <v>0</v>
      </c>
      <c r="M10" s="6" t="s">
        <v>10</v>
      </c>
      <c r="N10" s="21">
        <f>J10+L10</f>
        <v>6457</v>
      </c>
      <c r="O10" s="19">
        <f>J10+L10</f>
        <v>6457</v>
      </c>
      <c r="P10" s="5"/>
      <c r="Q10" s="1"/>
    </row>
  </sheetData>
  <sheetProtection sheet="1" objects="1" scenarios="1" selectLockedCell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パターン1</vt:lpstr>
      <vt:lpstr>パターン2</vt:lpstr>
      <vt:lpstr>パターン3</vt:lpstr>
      <vt:lpstr>パターン4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 support</dc:creator>
  <cp:lastModifiedBy>13 support</cp:lastModifiedBy>
  <dcterms:created xsi:type="dcterms:W3CDTF">2026-06-08T08:01:37Z</dcterms:created>
  <dcterms:modified xsi:type="dcterms:W3CDTF">2026-06-10T07:53:16Z</dcterms:modified>
</cp:coreProperties>
</file>